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_de_trabalho"/>
  <bookViews>
    <workbookView xWindow="-120" yWindow="-120" windowWidth="26295" windowHeight="14895" tabRatio="751"/>
  </bookViews>
  <sheets>
    <sheet name="Separado" sheetId="40" r:id="rId1"/>
    <sheet name="Dados" sheetId="31" r:id="rId2"/>
  </sheets>
  <definedNames>
    <definedName name="_xlnm._FilterDatabase" localSheetId="0" hidden="1">Separado!$A$7:$J$22</definedName>
    <definedName name="Excel_BuiltIn__FilterDatabase_2">#REF!</definedName>
    <definedName name="Item_1">#REF!</definedName>
    <definedName name="Item_1_2">#REF!</definedName>
    <definedName name="_xlnm.Print_Titles" localSheetId="0">Separado!$1:$7</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40" l="1"/>
  <c r="B9" i="40"/>
  <c r="B10" i="40" l="1"/>
  <c r="B11" i="40"/>
  <c r="B12" i="40"/>
  <c r="B13" i="40"/>
  <c r="F15" i="40" l="1"/>
  <c r="F16" i="40" s="1"/>
  <c r="A22" i="40" l="1"/>
  <c r="A21" i="40"/>
  <c r="A20" i="40"/>
  <c r="A19" i="40"/>
  <c r="A6" i="40"/>
  <c r="A5" i="40"/>
  <c r="A4" i="40"/>
  <c r="A3" i="40"/>
  <c r="H2" i="40"/>
  <c r="G2" i="40"/>
  <c r="G1" i="40"/>
  <c r="I2" i="40" l="1"/>
  <c r="G5" i="40" l="1"/>
  <c r="N5" i="40"/>
  <c r="O5" i="40"/>
  <c r="J5" i="40"/>
  <c r="H5" i="40"/>
  <c r="I5" i="40"/>
  <c r="M5" i="40"/>
  <c r="L5" i="40" l="1"/>
  <c r="K5" i="40"/>
  <c r="L4" i="40" l="1"/>
  <c r="L6" i="40" s="1"/>
  <c r="N4" i="40" l="1"/>
  <c r="N6" i="40" s="1"/>
  <c r="O4" i="40" l="1"/>
  <c r="O6" i="40" s="1"/>
  <c r="J4" i="40"/>
  <c r="J6" i="40" s="1"/>
  <c r="M4" i="40"/>
  <c r="M6" i="40" s="1"/>
  <c r="H4" i="40"/>
  <c r="H6" i="40" s="1"/>
  <c r="K4" i="40"/>
  <c r="K6" i="40" s="1"/>
  <c r="I4" i="40"/>
  <c r="I6" i="40" s="1"/>
  <c r="G4" i="40"/>
  <c r="G6" i="40" s="1"/>
  <c r="H1" i="40" s="1"/>
</calcChain>
</file>

<file path=xl/sharedStrings.xml><?xml version="1.0" encoding="utf-8"?>
<sst xmlns="http://schemas.openxmlformats.org/spreadsheetml/2006/main" count="62" uniqueCount="61">
  <si>
    <t>ITEM</t>
  </si>
  <si>
    <t>DESCRIÇÃO</t>
  </si>
  <si>
    <t>UND</t>
  </si>
  <si>
    <t>QUANT</t>
  </si>
  <si>
    <t>Firma:</t>
  </si>
  <si>
    <t>Valor Unit</t>
  </si>
  <si>
    <t xml:space="preserve">Valor Total </t>
  </si>
  <si>
    <t>CNPJ:</t>
  </si>
  <si>
    <t>IE:</t>
  </si>
  <si>
    <t>Setores:</t>
  </si>
  <si>
    <t>Licitação:</t>
  </si>
  <si>
    <t>Processo:</t>
  </si>
  <si>
    <t>Objeto:</t>
  </si>
  <si>
    <t>Abertura:</t>
  </si>
  <si>
    <t>Tipo:</t>
  </si>
  <si>
    <t>Local Entrega:</t>
  </si>
  <si>
    <t>Condições  de Pagamento:</t>
  </si>
  <si>
    <t>Validade da Proposta:</t>
  </si>
  <si>
    <t>Homologação:</t>
  </si>
  <si>
    <t>Dotação:</t>
  </si>
  <si>
    <t>Dot.:</t>
  </si>
  <si>
    <t>Contrato:</t>
  </si>
  <si>
    <t>Total Est.:</t>
  </si>
  <si>
    <t>fir</t>
  </si>
  <si>
    <t>set</t>
  </si>
  <si>
    <t>fun</t>
  </si>
  <si>
    <t>tip</t>
  </si>
  <si>
    <t>T</t>
  </si>
  <si>
    <t>Proposta válida por 60 (sessenta) dias</t>
  </si>
  <si>
    <t>End:</t>
  </si>
  <si>
    <t>Representante:</t>
  </si>
  <si>
    <t>CPF:</t>
  </si>
  <si>
    <t>Enquadramento:</t>
  </si>
  <si>
    <t>Prazo:</t>
  </si>
  <si>
    <t>Total&gt;&gt;</t>
  </si>
  <si>
    <t>A administração rejeitará, no todo ou em parte, o fornecimento executado em desacordo com os termos do Edital e seus anexos.</t>
  </si>
  <si>
    <t>RESULTADO DE DISPENSA DE LICITAÇÃO SEPARADO POR SETOR/FIRMA</t>
  </si>
  <si>
    <t>Tel/ Email</t>
  </si>
  <si>
    <t>Contato</t>
  </si>
  <si>
    <t>Endereço</t>
  </si>
  <si>
    <t>Ary Mendes de Souza</t>
  </si>
  <si>
    <t>Diretor do Departamento de Compras</t>
  </si>
  <si>
    <t>A execução do objeto da presente licitação será realizada junto a Secretaria obedecendo, na íntegra, ao detalhamento do termo de referência (ANEXO II).</t>
  </si>
  <si>
    <t>Prazo do Registro de Preços: 12 meses</t>
  </si>
  <si>
    <t>MENOR PREÇO POR ITEM</t>
  </si>
  <si>
    <t>Serviço de assessoria da Política Nacional Aldir Blanc (Lei Complementar Nº 14.399/2022, deve conter: Juntada de todos os documentos legaise necessários para o andamento de todos os processos referentes a Lei; Sistematização dos resultados da Consulta pública; Assessoria na realização deAudiências Públicas referentes à participação social. Assessoria na elaboração e publicação dos editais, chamamentos públicos, premiações ou outrasformas de seleção pública simplificada. Fornecer suporte consultivo abrangente em todas as fases do processo, garantindo orientação técnica precisa aoGestor Municipal para responder de maneira adequada quaisquer dúvidas que possam surgir dos artistas participantes ao longo das etapas. Contratação decomissão de análise com no mínimo 03 (três) pareceristas com notório saber cultural para análise e seleção dos projetos inscritos nos editais,chamamentos públicos, premiações ou outras formas de seleção pública simplificada. Entrega de relatório final com sistematização dos resultados daexecução municipal da Lei nº 14.399/2022</t>
  </si>
  <si>
    <t>Serviço</t>
  </si>
  <si>
    <t xml:space="preserve">Secretaria de Educação </t>
  </si>
  <si>
    <t>1701.13 392 0026 2.213-3390.39.00-171900000000</t>
  </si>
  <si>
    <t>DISPENSA ELETRÔNICA Nº 075/2025</t>
  </si>
  <si>
    <t>PROCESSO ADMINISTRATIVO N° 4727/2025 de 10/10/2025</t>
  </si>
  <si>
    <t xml:space="preserve">CONTRATAÇÃO DE EMPRESA ESPECIALIZADA EM ASSESSORIA TÉCNICA NA EXECUÇÃO DA LEI COMPLEMENTAR Nº 14.399/2022 (POLÍTICA NACIONAL ALDIR BLANC) </t>
  </si>
  <si>
    <t>PERÍODO DE PROPOSTAS: de 14/11/2025 até 19/11/2025 às 08:00hs</t>
  </si>
  <si>
    <t>PERÍODO DE LANCES: 14/11/2025 as 08:00 hs até 19/11/2025 as 14:00 hs</t>
  </si>
  <si>
    <t>Homologação: 21/11/2025</t>
  </si>
  <si>
    <t>Previsão Publicação: 21/11/2025</t>
  </si>
  <si>
    <t>O pagamento do objeto de que trata a DISPENSA ELETRÔNICA 075/2025, e consequente contrato serão efetuados pela Tesouraria da PMS nos termos do Art. 7 da Instrução Normativa SEGES/ME nº 77, de 2022.</t>
  </si>
  <si>
    <t>(31) 7122-6345 / E-mail: jhonyaraujoadv@hotmail.com</t>
  </si>
  <si>
    <t>RUA DOS TUPINAMBAS, 190 -APT 112, CENTRO, BELO HORIZONTE - MG - CEP. 30.120-070</t>
  </si>
  <si>
    <t>52.337.806/0001-73</t>
  </si>
  <si>
    <t>SANTOS ARAUJO SOCIEDADE INDIVIDUAL DE ADVOCACIA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</si>
</sst>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164" formatCode="_(* #,##0.00_);_(* \(#,##0.00\);_(* &quot;-&quot;??_);_(@_)"/>
    <numFmt numFmtId="165" formatCode="#,#00"/>
    <numFmt numFmtId="166" formatCode="00"/>
    <numFmt numFmtId="167" formatCode="#,##0.00#"/>
    <numFmt numFmtId="168" formatCode="&quot;Setor: &quot;##"/>
    <numFmt numFmtId="169" formatCode="&quot;Firma: &quot;##"/>
  </numFmts>
  <fonts count="20">
    <font>
      <sz val="10"/>
      <name val="Arial"/>
    </font>
    <font>
      <sz val="10"/>
      <name val="Arial"/>
      <family val="2"/>
    </font>
    <font>
      <b/>
      <sz val="7"/>
      <name val="Arial"/>
      <family val="2"/>
    </font>
    <font>
      <sz val="10"/>
      <name val="Arial"/>
      <family val="2"/>
    </font>
    <font>
      <b/>
      <sz val="10"/>
      <name val="Arial"/>
      <family val="2"/>
    </font>
    <font>
      <b/>
      <sz val="9"/>
      <name val="Arial"/>
      <family val="2"/>
    </font>
    <font>
      <sz val="8"/>
      <name val="Arial"/>
      <family val="2"/>
    </font>
    <font>
      <sz val="9"/>
      <name val="Arial"/>
      <family val="2"/>
    </font>
    <font>
      <u/>
      <sz val="10"/>
      <name val="Arial"/>
      <family val="2"/>
    </font>
    <font>
      <u/>
      <sz val="10"/>
      <name val="Arial"/>
      <family val="2"/>
    </font>
    <font>
      <u/>
      <sz val="8"/>
      <name val="Arial"/>
      <family val="2"/>
    </font>
    <font>
      <b/>
      <sz val="11"/>
      <name val="Arial"/>
      <family val="2"/>
    </font>
    <font>
      <sz val="8"/>
      <name val="Arial"/>
      <family val="2"/>
    </font>
    <font>
      <sz val="8"/>
      <color rgb="FF000000"/>
      <name val="ArialMT"/>
    </font>
    <font>
      <u/>
      <sz val="10"/>
      <color theme="10"/>
      <name val="Arial"/>
      <family val="2"/>
    </font>
    <font>
      <b/>
      <u/>
      <sz val="10"/>
      <name val="Arial"/>
      <family val="2"/>
    </font>
    <font>
      <u/>
      <sz val="9"/>
      <color theme="10"/>
      <name val="Arial"/>
      <family val="2"/>
    </font>
    <font>
      <sz val="10"/>
      <color indexed="8"/>
      <name val="Arial"/>
      <family val="2"/>
    </font>
    <font>
      <sz val="9"/>
      <color indexed="8"/>
      <name val="Arial"/>
      <family val="2"/>
    </font>
    <font>
      <b/>
      <sz val="8"/>
      <name val="Arial"/>
      <family val="2"/>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7"/>
        <bgColor indexed="64"/>
      </patternFill>
    </fill>
    <fill>
      <patternFill patternType="solid">
        <fgColor indexed="44"/>
        <bgColor indexed="64"/>
      </patternFill>
    </fill>
    <fill>
      <patternFill patternType="solid">
        <fgColor indexed="40"/>
        <bgColor indexed="64"/>
      </patternFill>
    </fill>
    <fill>
      <patternFill patternType="solid">
        <fgColor indexed="42"/>
        <bgColor indexed="64"/>
      </patternFill>
    </fill>
    <fill>
      <patternFill patternType="solid">
        <fgColor indexed="27"/>
        <bgColor indexed="42"/>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44" fontId="1" fillId="0" borderId="0" applyFont="0" applyFill="0" applyBorder="0" applyAlignment="0" applyProtection="0"/>
    <xf numFmtId="0" fontId="14" fillId="0" borderId="0" applyNumberFormat="0" applyFill="0" applyBorder="0" applyAlignment="0" applyProtection="0"/>
  </cellStyleXfs>
  <cellXfs count="82">
    <xf numFmtId="0" fontId="0" fillId="0" borderId="0" xfId="0"/>
    <xf numFmtId="0" fontId="3" fillId="0" borderId="0" xfId="0" applyFont="1" applyAlignment="1">
      <alignment horizontal="center" vertical="center" wrapText="1"/>
    </xf>
    <xf numFmtId="0" fontId="3" fillId="0" borderId="0" xfId="0" applyFont="1" applyAlignment="1">
      <alignment vertical="center" wrapText="1"/>
    </xf>
    <xf numFmtId="165" fontId="3" fillId="0" borderId="0" xfId="0" applyNumberFormat="1" applyFont="1" applyAlignment="1">
      <alignment horizontal="center" vertical="center" wrapText="1"/>
    </xf>
    <xf numFmtId="0" fontId="0" fillId="0" borderId="0" xfId="0" applyAlignment="1">
      <alignment horizontal="center"/>
    </xf>
    <xf numFmtId="0" fontId="3" fillId="0" borderId="0" xfId="0" applyFont="1"/>
    <xf numFmtId="0" fontId="0" fillId="0" borderId="0" xfId="0" applyAlignment="1">
      <alignment vertical="center" wrapText="1"/>
    </xf>
    <xf numFmtId="0" fontId="0" fillId="3" borderId="1" xfId="0" applyFill="1" applyBorder="1" applyAlignment="1">
      <alignment vertical="center" wrapText="1"/>
    </xf>
    <xf numFmtId="0" fontId="0" fillId="3" borderId="1" xfId="0" applyFill="1" applyBorder="1"/>
    <xf numFmtId="0" fontId="0" fillId="0" borderId="0" xfId="0" applyAlignment="1">
      <alignment horizontal="center" vertical="center" wrapText="1"/>
    </xf>
    <xf numFmtId="0" fontId="0" fillId="0" borderId="0" xfId="0" applyAlignment="1">
      <alignment wrapText="1"/>
    </xf>
    <xf numFmtId="49" fontId="0" fillId="3" borderId="1" xfId="0" applyNumberFormat="1" applyFill="1" applyBorder="1"/>
    <xf numFmtId="49" fontId="0" fillId="0" borderId="0" xfId="0" applyNumberFormat="1"/>
    <xf numFmtId="0" fontId="6" fillId="0" borderId="0" xfId="0" applyFont="1" applyAlignment="1">
      <alignment vertical="center" wrapText="1"/>
    </xf>
    <xf numFmtId="167" fontId="3" fillId="0" borderId="0" xfId="0" applyNumberFormat="1" applyFont="1" applyAlignment="1">
      <alignment horizontal="center" vertical="center" wrapText="1"/>
    </xf>
    <xf numFmtId="0" fontId="0" fillId="4" borderId="1" xfId="0" applyFill="1" applyBorder="1" applyAlignment="1">
      <alignment vertical="center" wrapText="1"/>
    </xf>
    <xf numFmtId="0" fontId="0" fillId="0" borderId="0" xfId="0" applyAlignment="1">
      <alignment horizontal="left"/>
    </xf>
    <xf numFmtId="167" fontId="3" fillId="0" borderId="0" xfId="0" applyNumberFormat="1" applyFont="1" applyAlignment="1">
      <alignment vertical="center" wrapText="1"/>
    </xf>
    <xf numFmtId="167" fontId="4" fillId="0" borderId="0" xfId="0" applyNumberFormat="1" applyFont="1" applyAlignment="1">
      <alignment horizontal="center" vertical="center" wrapText="1"/>
    </xf>
    <xf numFmtId="167" fontId="3" fillId="0" borderId="0" xfId="1" applyNumberFormat="1" applyFont="1" applyBorder="1" applyAlignment="1">
      <alignment horizontal="center" vertical="center" wrapText="1"/>
    </xf>
    <xf numFmtId="0" fontId="6" fillId="0" borderId="0" xfId="0" applyFont="1"/>
    <xf numFmtId="0" fontId="7" fillId="0" borderId="0" xfId="0" applyFont="1" applyAlignment="1">
      <alignment vertical="center" wrapText="1"/>
    </xf>
    <xf numFmtId="165" fontId="3" fillId="0" borderId="0" xfId="0" applyNumberFormat="1" applyFont="1" applyAlignment="1">
      <alignment horizontal="left"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7" fillId="0" borderId="0" xfId="0" applyFont="1"/>
    <xf numFmtId="0" fontId="0" fillId="5" borderId="1" xfId="0" applyFill="1" applyBorder="1"/>
    <xf numFmtId="0" fontId="0" fillId="6" borderId="1" xfId="0" applyFill="1" applyBorder="1" applyAlignment="1">
      <alignment vertical="center"/>
    </xf>
    <xf numFmtId="0" fontId="0" fillId="7" borderId="1" xfId="0" applyFill="1" applyBorder="1" applyAlignment="1">
      <alignment vertical="center"/>
    </xf>
    <xf numFmtId="0" fontId="1" fillId="0" borderId="0" xfId="0" applyFont="1" applyAlignment="1">
      <alignment wrapText="1"/>
    </xf>
    <xf numFmtId="167" fontId="6" fillId="0" borderId="0" xfId="0" quotePrefix="1" applyNumberFormat="1" applyFont="1" applyAlignment="1">
      <alignment horizontal="center" vertical="center" wrapText="1"/>
    </xf>
    <xf numFmtId="0" fontId="9" fillId="0" borderId="0" xfId="0" applyFont="1"/>
    <xf numFmtId="0" fontId="10" fillId="0" borderId="0" xfId="0" applyFont="1"/>
    <xf numFmtId="169" fontId="2" fillId="0" borderId="0" xfId="0" applyNumberFormat="1" applyFont="1" applyAlignment="1">
      <alignment horizontal="right" vertical="center"/>
    </xf>
    <xf numFmtId="168" fontId="2" fillId="0" borderId="3" xfId="0" applyNumberFormat="1" applyFont="1" applyBorder="1" applyAlignment="1">
      <alignment horizontal="right" vertical="center"/>
    </xf>
    <xf numFmtId="164" fontId="6" fillId="0" borderId="0" xfId="1" applyFont="1"/>
    <xf numFmtId="4" fontId="6" fillId="0" borderId="0" xfId="0" applyNumberFormat="1" applyFont="1"/>
    <xf numFmtId="0" fontId="12" fillId="0" borderId="0" xfId="0" applyFont="1" applyAlignment="1">
      <alignment horizontal="left" vertical="center" wrapText="1"/>
    </xf>
    <xf numFmtId="0" fontId="12" fillId="0" borderId="0" xfId="0" quotePrefix="1" applyFont="1" applyAlignment="1">
      <alignment horizontal="left" vertical="center" wrapText="1"/>
    </xf>
    <xf numFmtId="0" fontId="4" fillId="0" borderId="0" xfId="0" applyFont="1" applyAlignment="1">
      <alignment horizontal="right"/>
    </xf>
    <xf numFmtId="0" fontId="2" fillId="0" borderId="0" xfId="0" applyFont="1" applyAlignment="1">
      <alignment horizontal="right" vertical="top"/>
    </xf>
    <xf numFmtId="0" fontId="7" fillId="8" borderId="4" xfId="0" applyFont="1" applyFill="1" applyBorder="1"/>
    <xf numFmtId="0" fontId="6" fillId="0" borderId="0" xfId="0" applyFont="1" applyAlignment="1">
      <alignment horizontal="left" vertical="center" wrapText="1"/>
    </xf>
    <xf numFmtId="0" fontId="13" fillId="0" borderId="0" xfId="0" applyFont="1"/>
    <xf numFmtId="0" fontId="14" fillId="0" borderId="0" xfId="3" applyAlignment="1">
      <alignment horizontal="left" vertical="center" wrapText="1"/>
    </xf>
    <xf numFmtId="167" fontId="5" fillId="0" borderId="3" xfId="0" applyNumberFormat="1" applyFont="1" applyBorder="1" applyAlignment="1">
      <alignment horizontal="center" vertical="center"/>
    </xf>
    <xf numFmtId="0" fontId="4" fillId="0" borderId="3" xfId="1" applyNumberFormat="1" applyFont="1" applyBorder="1" applyAlignment="1">
      <alignment horizontal="center" vertical="center" wrapText="1"/>
    </xf>
    <xf numFmtId="0" fontId="1" fillId="0" borderId="0" xfId="0" applyFont="1"/>
    <xf numFmtId="0" fontId="8" fillId="0" borderId="0" xfId="0" applyFont="1"/>
    <xf numFmtId="0" fontId="1" fillId="0" borderId="0" xfId="0" applyFont="1" applyAlignment="1">
      <alignment vertical="center" wrapText="1"/>
    </xf>
    <xf numFmtId="164" fontId="1" fillId="0" borderId="0" xfId="1" applyFont="1"/>
    <xf numFmtId="0" fontId="1" fillId="0" borderId="0" xfId="0" applyFont="1" applyAlignment="1">
      <alignment horizontal="center" vertical="center" wrapText="1"/>
    </xf>
    <xf numFmtId="165" fontId="1" fillId="0" borderId="0" xfId="0" applyNumberFormat="1" applyFont="1" applyAlignment="1">
      <alignment horizontal="center" vertical="center" wrapText="1"/>
    </xf>
    <xf numFmtId="167" fontId="1" fillId="0" borderId="0" xfId="0" applyNumberFormat="1" applyFont="1" applyAlignment="1">
      <alignment horizontal="center" vertical="center" wrapText="1"/>
    </xf>
    <xf numFmtId="167" fontId="1" fillId="0" borderId="0" xfId="1" applyNumberFormat="1" applyFont="1" applyBorder="1" applyAlignment="1">
      <alignment horizontal="center" vertical="center" wrapText="1"/>
    </xf>
    <xf numFmtId="44" fontId="0" fillId="0" borderId="0" xfId="2" applyFont="1" applyFill="1" applyBorder="1" applyAlignment="1" applyProtection="1">
      <alignment horizontal="left"/>
    </xf>
    <xf numFmtId="0" fontId="2" fillId="2" borderId="5" xfId="0" applyFont="1" applyFill="1" applyBorder="1" applyAlignment="1">
      <alignment horizontal="center" vertical="center" wrapText="1"/>
    </xf>
    <xf numFmtId="165" fontId="2" fillId="2" borderId="5" xfId="0" applyNumberFormat="1" applyFont="1" applyFill="1" applyBorder="1" applyAlignment="1">
      <alignment horizontal="center" vertical="center" wrapText="1"/>
    </xf>
    <xf numFmtId="167" fontId="2" fillId="2" borderId="5" xfId="0" applyNumberFormat="1" applyFont="1" applyFill="1" applyBorder="1" applyAlignment="1">
      <alignment horizontal="center" vertical="center" wrapText="1"/>
    </xf>
    <xf numFmtId="167" fontId="2" fillId="2" borderId="5" xfId="1" applyNumberFormat="1" applyFont="1" applyFill="1" applyBorder="1" applyAlignment="1">
      <alignment horizontal="center" vertical="center" wrapText="1"/>
    </xf>
    <xf numFmtId="0" fontId="7" fillId="0" borderId="0" xfId="0" applyFont="1" applyAlignment="1">
      <alignment horizontal="left" vertical="center" wrapText="1"/>
    </xf>
    <xf numFmtId="0" fontId="16" fillId="0" borderId="0" xfId="3" applyFont="1" applyAlignment="1">
      <alignment horizontal="left" vertical="center" wrapText="1"/>
    </xf>
    <xf numFmtId="0" fontId="7" fillId="0" borderId="0" xfId="0" applyFont="1" applyAlignment="1">
      <alignment vertical="center" wrapText="1"/>
    </xf>
    <xf numFmtId="0" fontId="2" fillId="2" borderId="7" xfId="0" applyFont="1" applyFill="1" applyBorder="1" applyAlignment="1">
      <alignment horizontal="center" vertical="center" wrapText="1"/>
    </xf>
    <xf numFmtId="166" fontId="17" fillId="0" borderId="1" xfId="0" applyNumberFormat="1" applyFont="1" applyBorder="1" applyAlignment="1">
      <alignment horizontal="center" vertical="center" wrapText="1"/>
    </xf>
    <xf numFmtId="165" fontId="1" fillId="0" borderId="1" xfId="0" applyNumberFormat="1" applyFont="1" applyBorder="1" applyAlignment="1" applyProtection="1">
      <alignment horizontal="center" vertical="center" wrapText="1"/>
      <protection hidden="1"/>
    </xf>
    <xf numFmtId="165" fontId="1" fillId="0" borderId="1" xfId="0" applyNumberFormat="1" applyFont="1" applyBorder="1" applyAlignment="1">
      <alignment horizontal="center" vertical="center" wrapText="1"/>
    </xf>
    <xf numFmtId="167" fontId="1" fillId="0" borderId="1" xfId="0" quotePrefix="1" applyNumberFormat="1" applyFont="1" applyBorder="1" applyAlignment="1">
      <alignment horizontal="center" vertical="center" wrapText="1"/>
    </xf>
    <xf numFmtId="167" fontId="4" fillId="0" borderId="1" xfId="1" applyNumberFormat="1" applyFont="1" applyFill="1" applyBorder="1" applyAlignment="1">
      <alignment horizontal="center" vertical="center" wrapText="1"/>
    </xf>
    <xf numFmtId="167" fontId="4" fillId="0" borderId="2" xfId="0" applyNumberFormat="1" applyFont="1" applyBorder="1" applyAlignment="1">
      <alignment horizontal="center" vertical="center" wrapText="1"/>
    </xf>
    <xf numFmtId="0" fontId="18" fillId="0" borderId="7" xfId="0" applyFont="1" applyBorder="1" applyAlignment="1">
      <alignment vertical="center" wrapText="1"/>
    </xf>
    <xf numFmtId="4" fontId="11" fillId="3" borderId="2" xfId="1" applyNumberFormat="1" applyFont="1" applyFill="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4" fillId="0" borderId="6" xfId="0" applyFont="1" applyBorder="1" applyAlignment="1">
      <alignment horizontal="left"/>
    </xf>
    <xf numFmtId="0" fontId="11" fillId="0" borderId="3" xfId="0" applyFont="1" applyBorder="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xf>
    <xf numFmtId="0" fontId="5" fillId="0" borderId="0" xfId="0" applyFont="1" applyAlignment="1">
      <alignment horizontal="left" vertical="center" wrapText="1"/>
    </xf>
    <xf numFmtId="0" fontId="15" fillId="0" borderId="0" xfId="0" applyFont="1" applyAlignment="1">
      <alignment horizontal="left" vertical="center" wrapText="1"/>
    </xf>
    <xf numFmtId="0" fontId="5" fillId="0" borderId="0" xfId="0" applyFont="1" applyAlignment="1">
      <alignment horizontal="left" vertical="center"/>
    </xf>
    <xf numFmtId="0" fontId="19" fillId="0" borderId="0" xfId="0" applyFont="1" applyAlignment="1">
      <alignment horizontal="left" vertical="center" wrapText="1"/>
    </xf>
  </cellXfs>
  <cellStyles count="4">
    <cellStyle name="Hiperlink" xfId="3" builtinId="8"/>
    <cellStyle name="Moeda" xfId="2" builtinId="4"/>
    <cellStyle name="Normal" xfId="0" builtinId="0"/>
    <cellStyle name="Vírgula" xfId="1" builtinId="3"/>
  </cellStyles>
  <dxfs count="9">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7"/>
        </patternFill>
      </fill>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367561</xdr:colOff>
      <xdr:row>0</xdr:row>
      <xdr:rowOff>0</xdr:rowOff>
    </xdr:from>
    <xdr:to>
      <xdr:col>2</xdr:col>
      <xdr:colOff>415852</xdr:colOff>
      <xdr:row>1</xdr:row>
      <xdr:rowOff>13252</xdr:rowOff>
    </xdr:to>
    <xdr:sp macro="" textlink="">
      <xdr:nvSpPr>
        <xdr:cNvPr id="2" name="Text Box 1">
          <a:extLst>
            <a:ext uri="{FF2B5EF4-FFF2-40B4-BE49-F238E27FC236}">
              <a16:creationId xmlns="" xmlns:a16="http://schemas.microsoft.com/office/drawing/2014/main" id="{00000000-0008-0000-0000-000002000000}"/>
            </a:ext>
          </a:extLst>
        </xdr:cNvPr>
        <xdr:cNvSpPr txBox="1">
          <a:spLocks noChangeArrowheads="1"/>
        </xdr:cNvSpPr>
      </xdr:nvSpPr>
      <xdr:spPr bwMode="auto">
        <a:xfrm>
          <a:off x="930153" y="0"/>
          <a:ext cx="4476673" cy="800100"/>
        </a:xfrm>
        <a:prstGeom prst="rect">
          <a:avLst/>
        </a:prstGeom>
        <a:noFill/>
        <a:ln>
          <a:noFill/>
        </a:ln>
      </xdr:spPr>
      <xdr:txBody>
        <a:bodyPr vertOverflow="clip" wrap="square" lIns="36576" tIns="27432" rIns="0" bIns="0" anchor="t" upright="1"/>
        <a:lstStyle/>
        <a:p>
          <a:pPr algn="l" rtl="0">
            <a:defRPr sz="1000"/>
          </a:pPr>
          <a:r>
            <a:rPr lang="pt-BR" sz="1200" b="1" i="0" u="none" strike="noStrike" baseline="0">
              <a:solidFill>
                <a:srgbClr val="000000"/>
              </a:solidFill>
              <a:latin typeface="Arial"/>
              <a:cs typeface="Arial"/>
            </a:rPr>
            <a:t>Estado do Rio de Janeiro</a:t>
          </a:r>
        </a:p>
        <a:p>
          <a:pPr algn="l" rtl="0">
            <a:defRPr sz="1000"/>
          </a:pPr>
          <a:r>
            <a:rPr lang="pt-BR" sz="1200" b="1" i="0" u="none" strike="noStrike" baseline="0">
              <a:solidFill>
                <a:srgbClr val="000000"/>
              </a:solidFill>
              <a:latin typeface="Arial"/>
              <a:cs typeface="Arial"/>
            </a:rPr>
            <a:t>PREFEITURA MUNICIPAL DE SUMIDOURO</a:t>
          </a:r>
        </a:p>
        <a:p>
          <a:pPr algn="l" rtl="0">
            <a:defRPr sz="1000"/>
          </a:pPr>
          <a:r>
            <a:rPr lang="pt-BR" sz="1200" b="1" i="0" u="none" strike="noStrike" baseline="0">
              <a:solidFill>
                <a:srgbClr val="000000"/>
              </a:solidFill>
              <a:latin typeface="Arial"/>
              <a:cs typeface="Arial"/>
            </a:rPr>
            <a:t>CNPJ: 32.165.706/0001-08</a:t>
          </a:r>
        </a:p>
        <a:p>
          <a:pPr algn="l" rtl="0">
            <a:defRPr sz="1000"/>
          </a:pPr>
          <a:r>
            <a:rPr lang="pt-BR" sz="1000" b="1" i="0" u="none" strike="noStrike" baseline="0">
              <a:solidFill>
                <a:srgbClr val="000000"/>
              </a:solidFill>
              <a:latin typeface="Arial"/>
              <a:cs typeface="Arial"/>
            </a:rPr>
            <a:t>Rua Alfredo Chaves, 39 - Centro – Sumidouro/RJ – CEP 28637-000</a:t>
          </a:r>
          <a:endParaRPr lang="pt-BR" sz="1200" b="1" i="0" u="none" strike="noStrike" baseline="0">
            <a:solidFill>
              <a:srgbClr val="000000"/>
            </a:solidFill>
            <a:latin typeface="Arial"/>
            <a:cs typeface="Arial"/>
          </a:endParaRPr>
        </a:p>
        <a:p>
          <a:pPr algn="l" rtl="0">
            <a:defRPr sz="1000"/>
          </a:pPr>
          <a:endParaRPr lang="pt-BR" sz="1200" b="1" i="0" u="none" strike="noStrike" baseline="0">
            <a:solidFill>
              <a:srgbClr val="000000"/>
            </a:solidFill>
            <a:latin typeface="Arial"/>
            <a:cs typeface="Arial"/>
          </a:endParaRPr>
        </a:p>
      </xdr:txBody>
    </xdr:sp>
    <xdr:clientData/>
  </xdr:twoCellAnchor>
  <xdr:twoCellAnchor editAs="oneCell">
    <xdr:from>
      <xdr:col>0</xdr:col>
      <xdr:colOff>47625</xdr:colOff>
      <xdr:row>0</xdr:row>
      <xdr:rowOff>0</xdr:rowOff>
    </xdr:from>
    <xdr:to>
      <xdr:col>1</xdr:col>
      <xdr:colOff>266700</xdr:colOff>
      <xdr:row>0</xdr:row>
      <xdr:rowOff>752475</xdr:rowOff>
    </xdr:to>
    <xdr:pic>
      <xdr:nvPicPr>
        <xdr:cNvPr id="3" name="Picture 2">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7620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tabSelected="1" zoomScale="115" zoomScaleNormal="115" workbookViewId="0">
      <selection activeCell="T6" sqref="T6"/>
    </sheetView>
  </sheetViews>
  <sheetFormatPr defaultColWidth="9.140625" defaultRowHeight="12.75"/>
  <cols>
    <col min="1" max="1" width="8.140625" style="1" customWidth="1"/>
    <col min="2" max="2" width="64.140625" style="1" customWidth="1"/>
    <col min="3" max="3" width="9.28515625" style="1" customWidth="1"/>
    <col min="4" max="4" width="8.28515625" style="3" customWidth="1"/>
    <col min="5" max="5" width="10.5703125" style="14" customWidth="1"/>
    <col min="6" max="6" width="14.5703125" style="19" customWidth="1"/>
    <col min="7" max="7" width="10.42578125" hidden="1" customWidth="1"/>
    <col min="8" max="8" width="10.28515625" hidden="1" customWidth="1"/>
    <col min="9" max="15" width="10.28515625" style="2" hidden="1" customWidth="1"/>
    <col min="16" max="16" width="0" style="2" hidden="1" customWidth="1"/>
    <col min="17" max="16384" width="9.140625" style="2"/>
  </cols>
  <sheetData>
    <row r="1" spans="1:16" ht="62.25" customHeight="1">
      <c r="G1" s="35" t="e">
        <f>#REF!</f>
        <v>#REF!</v>
      </c>
      <c r="H1" t="e">
        <f>IF(G1=G6,"ok","")</f>
        <v>#REF!</v>
      </c>
      <c r="I1" s="17"/>
      <c r="M1" s="17"/>
    </row>
    <row r="2" spans="1:16" s="49" customFormat="1">
      <c r="A2" s="79" t="s">
        <v>36</v>
      </c>
      <c r="B2" s="79"/>
      <c r="C2" s="79"/>
      <c r="D2" s="79"/>
      <c r="E2" s="79"/>
      <c r="F2" s="79"/>
      <c r="G2" s="50" t="e">
        <f>SUBTOTAL(109,#REF!)</f>
        <v>#REF!</v>
      </c>
      <c r="H2" s="47" t="e">
        <f>SUM(#REF!)</f>
        <v>#REF!</v>
      </c>
      <c r="I2" s="47" t="e">
        <f>IF(G2=H2,"OK","")</f>
        <v>#REF!</v>
      </c>
      <c r="J2" s="47"/>
      <c r="K2" s="47"/>
      <c r="L2" s="47"/>
      <c r="M2" s="47"/>
    </row>
    <row r="3" spans="1:16" s="13" customFormat="1" ht="12">
      <c r="A3" s="80" t="str">
        <f>Dados!B1&amp;" - "&amp;Dados!B8</f>
        <v>DISPENSA ELETRÔNICA Nº 075/2025 - MENOR PREÇO POR ITEM</v>
      </c>
      <c r="B3" s="80"/>
      <c r="C3" s="80"/>
      <c r="D3" s="80"/>
      <c r="E3" s="80"/>
      <c r="F3" s="80"/>
      <c r="G3" s="35" t="s">
        <v>27</v>
      </c>
      <c r="H3" s="20">
        <v>1</v>
      </c>
      <c r="I3" s="20">
        <v>2</v>
      </c>
      <c r="J3" s="20">
        <v>3</v>
      </c>
      <c r="K3" s="20">
        <v>4</v>
      </c>
      <c r="L3" s="20">
        <v>5</v>
      </c>
      <c r="M3" s="20">
        <v>6</v>
      </c>
      <c r="N3" s="20">
        <v>7</v>
      </c>
      <c r="O3" s="20">
        <v>8</v>
      </c>
    </row>
    <row r="4" spans="1:16" s="13" customFormat="1" ht="12">
      <c r="A4" s="80" t="str">
        <f>Dados!B2</f>
        <v>PROCESSO ADMINISTRATIVO N° 4727/2025 de 10/10/2025</v>
      </c>
      <c r="B4" s="80"/>
      <c r="C4" s="80"/>
      <c r="D4" s="80"/>
      <c r="E4" s="80"/>
      <c r="F4" s="80"/>
      <c r="G4" s="35" t="e">
        <f>#REF!</f>
        <v>#REF!</v>
      </c>
      <c r="H4" s="36" t="e">
        <f>#REF!</f>
        <v>#REF!</v>
      </c>
      <c r="I4" s="36" t="e">
        <f>#REF!</f>
        <v>#REF!</v>
      </c>
      <c r="J4" s="36" t="e">
        <f>#REF!</f>
        <v>#REF!</v>
      </c>
      <c r="K4" s="36" t="e">
        <f>#REF!</f>
        <v>#REF!</v>
      </c>
      <c r="L4" s="36" t="e">
        <f>#REF!</f>
        <v>#REF!</v>
      </c>
      <c r="M4" s="36" t="e">
        <f>#REF!</f>
        <v>#REF!</v>
      </c>
      <c r="N4" s="36" t="e">
        <f>#REF!</f>
        <v>#REF!</v>
      </c>
      <c r="O4" s="36" t="e">
        <f>#REF!</f>
        <v>#REF!</v>
      </c>
      <c r="P4" s="36"/>
    </row>
    <row r="5" spans="1:16" s="13" customFormat="1" ht="26.25" customHeight="1">
      <c r="A5" s="81" t="str">
        <f>Dados!B3</f>
        <v xml:space="preserve">CONTRATAÇÃO DE EMPRESA ESPECIALIZADA EM ASSESSORIA TÉCNICA NA EXECUÇÃO DA LEI COMPLEMENTAR Nº 14.399/2022 (POLÍTICA NACIONAL ALDIR BLANC) </v>
      </c>
      <c r="B5" s="81"/>
      <c r="C5" s="81"/>
      <c r="D5" s="81"/>
      <c r="E5" s="81"/>
      <c r="F5" s="81"/>
      <c r="G5" s="35" t="e">
        <f>SUBTOTAL(109,#REF!)/2</f>
        <v>#REF!</v>
      </c>
      <c r="H5" s="35" t="e">
        <f>SUBTOTAL(109,#REF!)/2</f>
        <v>#REF!</v>
      </c>
      <c r="I5" s="35" t="e">
        <f>SUBTOTAL(109,#REF!)/2</f>
        <v>#REF!</v>
      </c>
      <c r="J5" s="35" t="e">
        <f>SUBTOTAL(109,#REF!)/2</f>
        <v>#REF!</v>
      </c>
      <c r="K5" s="35" t="e">
        <f>SUBTOTAL(109,#REF!)/2</f>
        <v>#REF!</v>
      </c>
      <c r="L5" s="35" t="e">
        <f>SUBTOTAL(109,#REF!)/2</f>
        <v>#REF!</v>
      </c>
      <c r="M5" s="35" t="e">
        <f>SUBTOTAL(109,#REF!)/2</f>
        <v>#REF!</v>
      </c>
      <c r="N5" s="35" t="e">
        <f>SUBTOTAL(109,#REF!)/2</f>
        <v>#REF!</v>
      </c>
      <c r="O5" s="35" t="e">
        <f>SUBTOTAL(109,#REF!)/2</f>
        <v>#REF!</v>
      </c>
    </row>
    <row r="6" spans="1:16" s="13" customFormat="1" ht="12">
      <c r="A6" s="78" t="str">
        <f>Dados!B4&amp;" - "&amp;Dados!B6&amp;" - "&amp;Dados!B7</f>
        <v>PERÍODO DE PROPOSTAS: de 14/11/2025 até 19/11/2025 às 08:00hs - Homologação: 21/11/2025 - Previsão Publicação: 21/11/2025</v>
      </c>
      <c r="B6" s="78"/>
      <c r="C6" s="78"/>
      <c r="D6" s="78"/>
      <c r="E6" s="78"/>
      <c r="F6" s="78"/>
      <c r="G6" s="30" t="e">
        <f>IF(G4=G5,"OK","")</f>
        <v>#REF!</v>
      </c>
      <c r="H6" s="30" t="e">
        <f t="shared" ref="H6:O6" si="0">IF(H4=H5,"OK","")</f>
        <v>#REF!</v>
      </c>
      <c r="I6" s="30" t="e">
        <f t="shared" si="0"/>
        <v>#REF!</v>
      </c>
      <c r="J6" s="30" t="e">
        <f t="shared" si="0"/>
        <v>#REF!</v>
      </c>
      <c r="K6" s="30" t="e">
        <f t="shared" si="0"/>
        <v>#REF!</v>
      </c>
      <c r="L6" s="30" t="e">
        <f t="shared" si="0"/>
        <v>#REF!</v>
      </c>
      <c r="M6" s="30" t="e">
        <f t="shared" si="0"/>
        <v>#REF!</v>
      </c>
      <c r="N6" s="30" t="e">
        <f t="shared" si="0"/>
        <v>#REF!</v>
      </c>
      <c r="O6" s="30" t="e">
        <f t="shared" si="0"/>
        <v>#REF!</v>
      </c>
    </row>
    <row r="7" spans="1:16" ht="6.75" customHeight="1">
      <c r="C7" s="3"/>
      <c r="D7" s="22"/>
      <c r="E7" s="18"/>
      <c r="F7" s="18"/>
      <c r="G7" s="25" t="s">
        <v>23</v>
      </c>
      <c r="H7" s="25" t="s">
        <v>24</v>
      </c>
      <c r="I7" s="21" t="s">
        <v>25</v>
      </c>
      <c r="J7" s="21" t="s">
        <v>26</v>
      </c>
    </row>
    <row r="8" spans="1:16" s="21" customFormat="1" ht="15">
      <c r="A8" s="34">
        <v>1</v>
      </c>
      <c r="B8" s="75" t="str">
        <f>Dados!B18</f>
        <v xml:space="preserve">Secretaria de Educação </v>
      </c>
      <c r="C8" s="75"/>
      <c r="D8" s="75"/>
      <c r="E8" s="45"/>
      <c r="F8" s="46"/>
      <c r="G8" s="21">
        <v>2</v>
      </c>
      <c r="H8" s="21">
        <v>1</v>
      </c>
      <c r="I8" s="21">
        <v>1</v>
      </c>
      <c r="J8" s="21">
        <v>1</v>
      </c>
    </row>
    <row r="9" spans="1:16" s="21" customFormat="1" ht="13.7" customHeight="1">
      <c r="A9" s="40" t="s">
        <v>20</v>
      </c>
      <c r="B9" s="76" t="str">
        <f>Dados!B19</f>
        <v>1701.13 392 0026 2.213-3390.39.00-171900000000</v>
      </c>
      <c r="C9" s="76"/>
      <c r="D9" s="76"/>
      <c r="E9" s="76"/>
      <c r="F9" s="76"/>
      <c r="G9" s="21">
        <v>2</v>
      </c>
      <c r="H9" s="21">
        <v>1</v>
      </c>
      <c r="I9" s="21">
        <v>1</v>
      </c>
      <c r="J9" s="21">
        <v>1</v>
      </c>
    </row>
    <row r="10" spans="1:16" s="21" customFormat="1">
      <c r="A10" s="33">
        <v>1</v>
      </c>
      <c r="B10" s="77" t="str">
        <f>Dados!B10</f>
        <v>SANTOS ARAUJO SOCIEDADE INDIVIDUAL DE ADVOCACIA</v>
      </c>
      <c r="C10" s="77"/>
      <c r="D10" s="77"/>
      <c r="E10" s="77"/>
      <c r="F10" s="77"/>
      <c r="G10" s="21">
        <v>2</v>
      </c>
      <c r="H10" s="21">
        <v>1</v>
      </c>
      <c r="I10" s="21">
        <v>1</v>
      </c>
      <c r="J10" s="21">
        <v>1</v>
      </c>
    </row>
    <row r="11" spans="1:16" s="21" customFormat="1">
      <c r="A11" s="39" t="s">
        <v>7</v>
      </c>
      <c r="B11" s="77" t="str">
        <f>Dados!B11</f>
        <v>52.337.806/0001-73</v>
      </c>
      <c r="C11" s="77"/>
      <c r="D11" s="77"/>
      <c r="E11" s="77"/>
      <c r="F11" s="77"/>
      <c r="G11" s="21">
        <v>2</v>
      </c>
      <c r="H11" s="21">
        <v>1</v>
      </c>
      <c r="I11" s="21">
        <v>1</v>
      </c>
      <c r="J11" s="21">
        <v>1</v>
      </c>
    </row>
    <row r="12" spans="1:16" s="21" customFormat="1">
      <c r="A12" s="39" t="s">
        <v>29</v>
      </c>
      <c r="B12" s="77" t="str">
        <f>Dados!B14</f>
        <v>RUA DOS TUPINAMBAS, 190 -APT 112, CENTRO, BELO HORIZONTE - MG - CEP. 30.120-070</v>
      </c>
      <c r="C12" s="77"/>
      <c r="D12" s="77"/>
      <c r="E12" s="77"/>
      <c r="F12" s="77"/>
      <c r="G12" s="21">
        <v>2</v>
      </c>
      <c r="H12" s="21">
        <v>1</v>
      </c>
      <c r="I12" s="21">
        <v>1</v>
      </c>
      <c r="J12" s="21">
        <v>1</v>
      </c>
    </row>
    <row r="13" spans="1:16" s="21" customFormat="1">
      <c r="A13" s="39" t="s">
        <v>37</v>
      </c>
      <c r="B13" s="74" t="str">
        <f>Dados!B13</f>
        <v>(31) 7122-6345 / E-mail: jhonyaraujoadv@hotmail.com</v>
      </c>
      <c r="C13" s="74"/>
      <c r="D13" s="74"/>
      <c r="E13" s="74"/>
      <c r="F13" s="74"/>
    </row>
    <row r="14" spans="1:16" ht="12.95" customHeight="1">
      <c r="A14" s="56" t="s">
        <v>0</v>
      </c>
      <c r="B14" s="63" t="s">
        <v>1</v>
      </c>
      <c r="C14" s="56" t="s">
        <v>2</v>
      </c>
      <c r="D14" s="57" t="s">
        <v>3</v>
      </c>
      <c r="E14" s="58" t="s">
        <v>5</v>
      </c>
      <c r="F14" s="59" t="s">
        <v>6</v>
      </c>
      <c r="G14" s="21">
        <v>2</v>
      </c>
      <c r="H14" s="21">
        <v>1</v>
      </c>
      <c r="I14" s="21">
        <v>1</v>
      </c>
      <c r="J14" s="21">
        <v>1</v>
      </c>
    </row>
    <row r="15" spans="1:16" ht="183.75" customHeight="1">
      <c r="A15" s="64">
        <v>1</v>
      </c>
      <c r="B15" s="70" t="s">
        <v>45</v>
      </c>
      <c r="C15" s="65" t="s">
        <v>46</v>
      </c>
      <c r="D15" s="66">
        <v>1</v>
      </c>
      <c r="E15" s="67">
        <v>4890</v>
      </c>
      <c r="F15" s="68">
        <f>E15*D15</f>
        <v>4890</v>
      </c>
      <c r="G15" s="21">
        <v>2</v>
      </c>
      <c r="H15" s="21">
        <v>1</v>
      </c>
      <c r="I15" s="21">
        <v>1</v>
      </c>
      <c r="J15" s="21">
        <v>1</v>
      </c>
    </row>
    <row r="16" spans="1:16" ht="19.7" customHeight="1">
      <c r="D16" s="1"/>
      <c r="E16" s="69" t="s">
        <v>34</v>
      </c>
      <c r="F16" s="71">
        <f>SUM(F15:F15)</f>
        <v>4890</v>
      </c>
      <c r="G16" s="21">
        <v>2</v>
      </c>
      <c r="H16" s="21">
        <v>1</v>
      </c>
      <c r="I16" s="21">
        <v>1</v>
      </c>
      <c r="J16" s="21">
        <v>1</v>
      </c>
    </row>
    <row r="17" spans="1:22" ht="9.6" customHeight="1">
      <c r="A17" s="21"/>
      <c r="B17" s="21"/>
      <c r="C17" s="21"/>
      <c r="D17" s="21"/>
      <c r="E17" s="21"/>
      <c r="F17" s="21"/>
      <c r="G17" s="21"/>
      <c r="H17" s="25"/>
      <c r="I17" s="21"/>
      <c r="K17" s="21"/>
      <c r="L17" s="21"/>
      <c r="M17" s="21"/>
      <c r="N17" s="21"/>
      <c r="O17" s="21"/>
      <c r="P17" s="21"/>
      <c r="Q17" s="21"/>
      <c r="R17" s="21"/>
      <c r="S17" s="21"/>
      <c r="T17" s="21"/>
      <c r="U17" s="21"/>
      <c r="V17" s="21"/>
    </row>
    <row r="18" spans="1:22">
      <c r="A18" s="62"/>
      <c r="B18" s="62"/>
      <c r="C18" s="62"/>
      <c r="D18" s="62"/>
      <c r="E18" s="62"/>
      <c r="F18" s="62"/>
      <c r="G18" s="62"/>
      <c r="H18" s="25"/>
      <c r="I18" s="62"/>
      <c r="K18" s="62"/>
      <c r="L18" s="62"/>
      <c r="M18" s="62"/>
      <c r="N18" s="62"/>
      <c r="O18" s="62"/>
      <c r="P18" s="62"/>
      <c r="Q18" s="62"/>
      <c r="R18" s="62"/>
      <c r="S18" s="62"/>
      <c r="T18" s="62"/>
      <c r="U18" s="62"/>
      <c r="V18" s="62"/>
    </row>
    <row r="19" spans="1:22" ht="19.7" customHeight="1">
      <c r="A19" s="73" t="str">
        <f>" - "&amp;Dados!B$23</f>
        <v xml:space="preserve"> - A execução do objeto da presente licitação será realizada junto a Secretaria obedecendo, na íntegra, ao detalhamento do termo de referência (ANEXO II).</v>
      </c>
      <c r="B19" s="73"/>
      <c r="C19" s="73"/>
      <c r="D19" s="73"/>
      <c r="E19" s="73"/>
      <c r="F19" s="73"/>
      <c r="G19" s="21"/>
      <c r="H19" s="25"/>
      <c r="I19" s="21"/>
      <c r="K19" s="21"/>
      <c r="L19" s="21"/>
      <c r="M19" s="21"/>
      <c r="N19" s="21"/>
      <c r="O19" s="21"/>
      <c r="P19" s="21"/>
      <c r="Q19" s="21"/>
      <c r="R19" s="21"/>
      <c r="S19" s="21"/>
      <c r="T19" s="21"/>
      <c r="U19" s="21"/>
      <c r="V19" s="21"/>
    </row>
    <row r="20" spans="1:22">
      <c r="A20" s="73" t="str">
        <f>" - "&amp;Dados!B$24</f>
        <v xml:space="preserve"> - A administração rejeitará, no todo ou em parte, o fornecimento executado em desacordo com os termos do Edital e seus anexos.</v>
      </c>
      <c r="B20" s="73"/>
      <c r="C20" s="73"/>
      <c r="D20" s="73"/>
      <c r="E20" s="73"/>
      <c r="F20" s="73"/>
      <c r="G20" s="21"/>
      <c r="H20" s="25"/>
      <c r="I20" s="21"/>
      <c r="K20" s="21"/>
      <c r="L20" s="21"/>
      <c r="M20" s="21"/>
      <c r="N20" s="21"/>
      <c r="O20" s="21"/>
      <c r="P20" s="21"/>
      <c r="Q20" s="21"/>
      <c r="R20" s="21"/>
      <c r="S20" s="21"/>
      <c r="T20" s="21"/>
      <c r="U20" s="21"/>
      <c r="V20" s="21"/>
    </row>
    <row r="21" spans="1:22" ht="30.6" customHeight="1">
      <c r="A21" s="73" t="str">
        <f>" - "&amp;Dados!B$25</f>
        <v xml:space="preserve"> - O pagamento do objeto de que trata a DISPENSA ELETRÔNICA 075/2025, e consequente contrato serão efetuados pela Tesouraria da PMS nos termos do Art. 7 da Instrução Normativa SEGES/ME nº 77, de 2022.</v>
      </c>
      <c r="B21" s="73"/>
      <c r="C21" s="73"/>
      <c r="D21" s="73"/>
      <c r="E21" s="73"/>
      <c r="F21" s="73"/>
      <c r="G21" s="21"/>
      <c r="H21" s="21"/>
      <c r="I21" s="21"/>
      <c r="J21" s="21"/>
      <c r="K21" s="21"/>
      <c r="L21" s="21"/>
      <c r="M21" s="21"/>
      <c r="N21" s="21"/>
      <c r="O21" s="21"/>
      <c r="P21" s="21"/>
      <c r="Q21" s="21"/>
      <c r="R21" s="21"/>
      <c r="S21" s="21"/>
      <c r="T21" s="21"/>
      <c r="U21" s="21"/>
      <c r="V21" s="21"/>
    </row>
    <row r="22" spans="1:22" ht="12.75" customHeight="1">
      <c r="A22" s="73" t="str">
        <f>" - "&amp;Dados!B$26</f>
        <v xml:space="preserve"> - Proposta válida por 60 (sessenta) dias</v>
      </c>
      <c r="B22" s="73"/>
      <c r="C22" s="73"/>
      <c r="D22" s="73"/>
      <c r="E22" s="73"/>
      <c r="F22" s="73"/>
      <c r="G22" s="21"/>
      <c r="H22" s="21"/>
      <c r="I22" s="21"/>
      <c r="J22" s="21"/>
      <c r="K22" s="21"/>
      <c r="L22" s="21"/>
      <c r="M22" s="21"/>
      <c r="N22" s="21"/>
      <c r="O22" s="21"/>
      <c r="P22" s="21"/>
      <c r="Q22" s="21"/>
      <c r="R22" s="21"/>
      <c r="S22" s="21"/>
      <c r="T22" s="21"/>
      <c r="U22" s="21"/>
      <c r="V22" s="21"/>
    </row>
    <row r="23" spans="1:22" ht="12.75" customHeight="1">
      <c r="A23" s="21"/>
      <c r="B23" s="21"/>
      <c r="C23" s="21"/>
      <c r="D23" s="21"/>
      <c r="E23" s="21"/>
      <c r="F23" s="21"/>
      <c r="G23" s="21"/>
      <c r="H23" s="21"/>
      <c r="I23" s="21"/>
      <c r="J23" s="21"/>
      <c r="K23" s="21"/>
      <c r="L23" s="21"/>
      <c r="M23" s="21"/>
      <c r="N23" s="21"/>
      <c r="O23" s="21"/>
      <c r="P23" s="21"/>
      <c r="Q23" s="21"/>
      <c r="R23" s="21"/>
      <c r="S23" s="21"/>
      <c r="T23" s="21"/>
      <c r="U23" s="21"/>
      <c r="V23" s="21"/>
    </row>
    <row r="24" spans="1:22">
      <c r="A24" s="51"/>
      <c r="B24" s="49"/>
      <c r="C24" s="52"/>
      <c r="D24" s="53"/>
      <c r="E24" s="54"/>
    </row>
    <row r="25" spans="1:22">
      <c r="A25" s="72" t="s">
        <v>40</v>
      </c>
      <c r="B25" s="72"/>
      <c r="C25" s="72"/>
      <c r="D25" s="72"/>
      <c r="E25" s="72"/>
    </row>
    <row r="26" spans="1:22">
      <c r="A26" s="72" t="s">
        <v>41</v>
      </c>
      <c r="B26" s="72"/>
      <c r="C26" s="72"/>
      <c r="D26" s="72"/>
      <c r="E26" s="72"/>
    </row>
    <row r="27" spans="1:22">
      <c r="A27" s="72"/>
      <c r="B27" s="72"/>
      <c r="C27" s="72"/>
      <c r="D27" s="72"/>
      <c r="E27" s="72"/>
    </row>
  </sheetData>
  <autoFilter ref="A7:J22"/>
  <mergeCells count="18">
    <mergeCell ref="A6:F6"/>
    <mergeCell ref="A2:F2"/>
    <mergeCell ref="A3:F3"/>
    <mergeCell ref="A4:F4"/>
    <mergeCell ref="A5:F5"/>
    <mergeCell ref="B13:F13"/>
    <mergeCell ref="A19:F19"/>
    <mergeCell ref="A20:F20"/>
    <mergeCell ref="B8:D8"/>
    <mergeCell ref="B9:F9"/>
    <mergeCell ref="B10:F10"/>
    <mergeCell ref="B11:F11"/>
    <mergeCell ref="B12:F12"/>
    <mergeCell ref="A26:E26"/>
    <mergeCell ref="A27:E27"/>
    <mergeCell ref="A21:F21"/>
    <mergeCell ref="A22:F22"/>
    <mergeCell ref="A25:E25"/>
  </mergeCells>
  <conditionalFormatting sqref="C15">
    <cfRule type="expression" priority="125" stopIfTrue="1">
      <formula>$A15</formula>
    </cfRule>
  </conditionalFormatting>
  <conditionalFormatting sqref="E15">
    <cfRule type="expression" dxfId="8" priority="126" stopIfTrue="1">
      <formula>IF($O15="Empate",IF(#REF!=1,TRUE(),FALSE()),FALSE())</formula>
    </cfRule>
    <cfRule type="expression" dxfId="7" priority="127" stopIfTrue="1">
      <formula>IF(#REF!="&gt;",FALSE(),IF(#REF!&gt;0,TRUE(),FALSE()))</formula>
    </cfRule>
    <cfRule type="expression" dxfId="6" priority="128" stopIfTrue="1">
      <formula>IF(#REF!="&gt;",TRUE(),FALSE())</formula>
    </cfRule>
  </conditionalFormatting>
  <conditionalFormatting sqref="F15">
    <cfRule type="expression" dxfId="5" priority="179" stopIfTrue="1">
      <formula>IF(#REF!="OK",IF(#REF!=1,TRUE(),FALSE()),FALSE())</formula>
    </cfRule>
    <cfRule type="expression" dxfId="4" priority="179" stopIfTrue="1">
      <formula>IF(#REF!="Empate",IF(#REF!=2,TRUE(),FALSE()),FALSE())</formula>
    </cfRule>
    <cfRule type="expression" dxfId="3" priority="179" stopIfTrue="1">
      <formula>IF(#REF!="Empate",IF(#REF!=1,TRUE(),FALSE()),FALSE())</formula>
    </cfRule>
  </conditionalFormatting>
  <conditionalFormatting sqref="G6:O6">
    <cfRule type="expression" dxfId="2" priority="197" stopIfTrue="1">
      <formula>IF(#REF!="Empate",IF(#REF!=1,TRUE(),FALSE()),FALSE())</formula>
    </cfRule>
    <cfRule type="expression" dxfId="1" priority="198" stopIfTrue="1">
      <formula>IF(#REF!="&gt;",FALSE(),IF(#REF!&gt;0,TRUE(),FALSE()))</formula>
    </cfRule>
    <cfRule type="expression" dxfId="0" priority="199" stopIfTrue="1">
      <formula>IF(#REF!="&gt;",TRUE(),FALSE())</formula>
    </cfRule>
  </conditionalFormatting>
  <printOptions horizontalCentered="1"/>
  <pageMargins left="0.23622047244094491" right="0.23622047244094491" top="0.74803149606299213" bottom="0.74803149606299213" header="0.31496062992125984" footer="0.31496062992125984"/>
  <pageSetup paperSize="9" scale="83" orientation="portrait" horizontalDpi="300" verticalDpi="300" r:id="rId1"/>
  <headerFooter alignWithMargins="0">
    <oddHeader>&amp;R&amp;"Arial,Negrito"&amp;6Página &amp;P de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dimension ref="A1:AE30"/>
  <sheetViews>
    <sheetView workbookViewId="0">
      <selection activeCell="B11" sqref="B11"/>
    </sheetView>
  </sheetViews>
  <sheetFormatPr defaultRowHeight="12.75"/>
  <cols>
    <col min="1" max="1" width="14.42578125" customWidth="1"/>
    <col min="2" max="2" width="52.28515625" customWidth="1"/>
    <col min="3" max="3" width="38.42578125" customWidth="1"/>
    <col min="4" max="4" width="24" customWidth="1"/>
    <col min="5" max="17" width="17" customWidth="1"/>
  </cols>
  <sheetData>
    <row r="1" spans="1:18">
      <c r="A1" s="26" t="s">
        <v>10</v>
      </c>
      <c r="B1" s="47" t="s">
        <v>49</v>
      </c>
      <c r="E1" s="4"/>
      <c r="F1" s="4"/>
      <c r="G1" s="4"/>
    </row>
    <row r="2" spans="1:18">
      <c r="A2" s="26" t="s">
        <v>11</v>
      </c>
      <c r="B2" s="47" t="s">
        <v>50</v>
      </c>
      <c r="E2" s="4"/>
      <c r="F2" s="4"/>
      <c r="G2" s="4"/>
    </row>
    <row r="3" spans="1:18">
      <c r="A3" s="26" t="s">
        <v>12</v>
      </c>
      <c r="B3" s="47" t="s">
        <v>51</v>
      </c>
      <c r="C3" s="5"/>
      <c r="E3" s="4"/>
      <c r="F3" s="4"/>
      <c r="G3" s="4"/>
    </row>
    <row r="4" spans="1:18">
      <c r="A4" s="26" t="s">
        <v>13</v>
      </c>
      <c r="B4" s="47" t="s">
        <v>52</v>
      </c>
      <c r="C4" s="5"/>
      <c r="D4" s="37"/>
      <c r="E4" s="4"/>
      <c r="F4" s="4"/>
      <c r="G4" s="4"/>
    </row>
    <row r="5" spans="1:18">
      <c r="A5" s="26"/>
      <c r="B5" s="47" t="s">
        <v>53</v>
      </c>
      <c r="C5" s="5"/>
      <c r="D5" s="37"/>
      <c r="E5" s="4"/>
      <c r="F5" s="4"/>
      <c r="G5" s="4"/>
    </row>
    <row r="6" spans="1:18">
      <c r="A6" s="26" t="s">
        <v>18</v>
      </c>
      <c r="B6" s="47" t="s">
        <v>54</v>
      </c>
      <c r="C6" s="47"/>
      <c r="D6" s="37"/>
      <c r="E6" s="4"/>
      <c r="F6" s="4"/>
      <c r="G6" s="4"/>
    </row>
    <row r="7" spans="1:18">
      <c r="A7" s="26" t="s">
        <v>21</v>
      </c>
      <c r="B7" s="29" t="s">
        <v>55</v>
      </c>
      <c r="C7" s="29"/>
      <c r="D7" s="37"/>
      <c r="E7" s="4"/>
      <c r="F7" s="4"/>
      <c r="G7" s="4"/>
    </row>
    <row r="8" spans="1:18">
      <c r="A8" s="26" t="s">
        <v>14</v>
      </c>
      <c r="B8" s="47" t="s">
        <v>44</v>
      </c>
      <c r="C8" s="5"/>
      <c r="D8" s="37"/>
      <c r="E8" s="4"/>
      <c r="F8" s="4"/>
      <c r="G8" s="4"/>
    </row>
    <row r="9" spans="1:18">
      <c r="A9" s="27" t="s">
        <v>22</v>
      </c>
      <c r="B9" s="55">
        <v>6914.99</v>
      </c>
      <c r="D9" s="37"/>
      <c r="E9" s="4"/>
      <c r="F9" s="4"/>
      <c r="G9" s="4"/>
      <c r="J9" s="9"/>
    </row>
    <row r="10" spans="1:18" s="6" customFormat="1">
      <c r="A10" s="7" t="s">
        <v>4</v>
      </c>
      <c r="B10" s="60" t="s">
        <v>60</v>
      </c>
      <c r="C10" s="42"/>
      <c r="D10" s="42"/>
      <c r="E10" s="42"/>
      <c r="F10" s="42"/>
      <c r="G10" s="42"/>
      <c r="H10" s="42"/>
      <c r="I10" s="37"/>
      <c r="J10" s="42"/>
      <c r="K10" s="42"/>
      <c r="L10" s="42"/>
      <c r="M10" s="42"/>
      <c r="N10" s="42"/>
      <c r="O10" s="37"/>
      <c r="P10" s="42"/>
      <c r="Q10" s="42"/>
      <c r="R10" s="42"/>
    </row>
    <row r="11" spans="1:18">
      <c r="A11" s="8" t="s">
        <v>7</v>
      </c>
      <c r="B11" s="60" t="s">
        <v>59</v>
      </c>
      <c r="C11" s="42"/>
      <c r="D11" s="42"/>
      <c r="E11" s="42"/>
      <c r="F11" s="42"/>
      <c r="G11" s="42"/>
      <c r="H11" s="42"/>
      <c r="I11" s="37"/>
      <c r="J11" s="42"/>
      <c r="K11" s="43"/>
      <c r="L11" s="43"/>
      <c r="M11" s="42"/>
      <c r="N11" s="42"/>
      <c r="O11" s="37"/>
      <c r="P11" s="42"/>
      <c r="Q11" s="42"/>
      <c r="R11" s="42"/>
    </row>
    <row r="12" spans="1:18" s="12" customFormat="1">
      <c r="A12" s="11" t="s">
        <v>8</v>
      </c>
      <c r="B12" s="61"/>
      <c r="C12" s="44"/>
      <c r="D12" s="44"/>
      <c r="E12" s="44"/>
      <c r="F12" s="44"/>
      <c r="G12" s="44"/>
      <c r="H12" s="44"/>
      <c r="I12" s="44"/>
      <c r="J12" s="44"/>
      <c r="K12" s="37"/>
      <c r="L12" s="37"/>
      <c r="M12" s="44"/>
      <c r="N12" s="44"/>
      <c r="O12" s="37"/>
      <c r="P12" s="37"/>
      <c r="Q12" s="37"/>
      <c r="R12" s="44"/>
    </row>
    <row r="13" spans="1:18">
      <c r="A13" s="8" t="s">
        <v>38</v>
      </c>
      <c r="B13" s="60" t="s">
        <v>57</v>
      </c>
      <c r="C13" s="42"/>
      <c r="D13" s="42"/>
      <c r="E13" s="42"/>
      <c r="F13" s="42"/>
      <c r="G13" s="42"/>
      <c r="H13" s="42"/>
      <c r="I13" s="37"/>
      <c r="J13" s="42"/>
      <c r="K13" s="37"/>
      <c r="L13" s="37"/>
      <c r="M13" s="37"/>
      <c r="N13" s="37"/>
      <c r="O13" s="37"/>
      <c r="P13" s="37"/>
      <c r="Q13" s="37"/>
      <c r="R13" s="42"/>
    </row>
    <row r="14" spans="1:18" ht="24">
      <c r="A14" s="8" t="s">
        <v>39</v>
      </c>
      <c r="B14" s="60" t="s">
        <v>58</v>
      </c>
      <c r="C14" s="42"/>
      <c r="D14" s="42"/>
      <c r="E14" s="42"/>
      <c r="F14" s="42"/>
      <c r="G14" s="42"/>
      <c r="H14" s="42"/>
      <c r="I14" s="37"/>
      <c r="J14" s="42"/>
      <c r="K14" s="37"/>
      <c r="L14" s="37"/>
      <c r="M14" s="37"/>
      <c r="N14" s="37"/>
      <c r="O14" s="37"/>
      <c r="P14" s="37"/>
      <c r="Q14" s="37"/>
      <c r="R14" s="42"/>
    </row>
    <row r="15" spans="1:18">
      <c r="A15" s="8" t="s">
        <v>30</v>
      </c>
      <c r="B15" s="24"/>
      <c r="C15" s="42"/>
      <c r="D15" s="42"/>
      <c r="E15" s="42"/>
      <c r="F15" s="42"/>
      <c r="G15" s="42"/>
      <c r="H15" s="42"/>
      <c r="I15" s="37"/>
      <c r="J15" s="42"/>
      <c r="K15" s="37"/>
      <c r="L15" s="37"/>
      <c r="M15" s="37"/>
      <c r="N15" s="37"/>
      <c r="O15" s="37"/>
      <c r="P15" s="37"/>
      <c r="Q15" s="37"/>
      <c r="R15" s="42"/>
    </row>
    <row r="16" spans="1:18">
      <c r="A16" s="8" t="s">
        <v>31</v>
      </c>
      <c r="B16" s="47"/>
      <c r="C16" s="42"/>
      <c r="D16" s="42"/>
      <c r="E16" s="42"/>
      <c r="F16" s="42"/>
      <c r="G16" s="42"/>
      <c r="H16" s="42"/>
      <c r="I16" s="37"/>
      <c r="J16" s="42"/>
      <c r="K16" s="42"/>
      <c r="L16" s="42"/>
      <c r="M16" s="37"/>
      <c r="N16" s="37"/>
      <c r="O16" s="37"/>
      <c r="P16" s="37"/>
      <c r="Q16" s="37"/>
      <c r="R16" s="42"/>
    </row>
    <row r="17" spans="1:31">
      <c r="A17" s="41" t="s">
        <v>32</v>
      </c>
      <c r="B17" s="24"/>
      <c r="C17" s="31"/>
      <c r="D17" s="31"/>
      <c r="E17" s="31"/>
      <c r="F17" s="32"/>
      <c r="G17" s="31"/>
      <c r="H17" s="48"/>
      <c r="I17" s="31"/>
      <c r="J17" s="31"/>
      <c r="K17" s="16"/>
      <c r="L17" s="16"/>
      <c r="M17" s="31"/>
      <c r="N17" s="31"/>
      <c r="R17" s="31"/>
    </row>
    <row r="18" spans="1:31">
      <c r="A18" s="28" t="s">
        <v>9</v>
      </c>
      <c r="B18" s="24" t="s">
        <v>47</v>
      </c>
      <c r="C18" s="23"/>
      <c r="D18" s="23"/>
      <c r="E18" s="23"/>
      <c r="F18" s="24"/>
      <c r="G18" s="24"/>
      <c r="H18" s="24"/>
      <c r="I18" s="24"/>
      <c r="J18" s="24"/>
      <c r="K18" s="16"/>
      <c r="L18" s="16"/>
      <c r="M18" s="16"/>
      <c r="N18" s="16"/>
    </row>
    <row r="19" spans="1:31">
      <c r="A19" s="28" t="s">
        <v>19</v>
      </c>
      <c r="B19" s="49" t="s">
        <v>48</v>
      </c>
      <c r="C19" s="24"/>
      <c r="D19" s="24"/>
      <c r="E19" s="24"/>
      <c r="F19" s="24"/>
      <c r="G19" s="24"/>
      <c r="H19" s="24"/>
      <c r="I19" s="24"/>
      <c r="J19" s="24"/>
      <c r="K19" s="24"/>
      <c r="L19" s="23"/>
      <c r="M19" s="23"/>
      <c r="N19" s="23"/>
      <c r="O19" s="10"/>
    </row>
    <row r="20" spans="1:31" s="20" customFormat="1" ht="11.25">
      <c r="B20" s="13">
        <v>1</v>
      </c>
      <c r="C20" s="20">
        <v>2</v>
      </c>
      <c r="D20" s="42"/>
      <c r="E20" s="20">
        <v>4</v>
      </c>
      <c r="F20" s="20">
        <v>5</v>
      </c>
      <c r="G20" s="20">
        <v>6</v>
      </c>
      <c r="H20" s="20">
        <v>7</v>
      </c>
      <c r="I20" s="20">
        <v>8</v>
      </c>
      <c r="J20" s="20">
        <v>9</v>
      </c>
      <c r="K20" s="20">
        <v>10</v>
      </c>
      <c r="L20" s="20">
        <v>11</v>
      </c>
      <c r="M20" s="20">
        <v>12</v>
      </c>
      <c r="N20" s="20">
        <v>13</v>
      </c>
      <c r="O20" s="20">
        <v>14</v>
      </c>
      <c r="P20" s="20">
        <v>15</v>
      </c>
      <c r="Q20" s="20">
        <v>16</v>
      </c>
      <c r="R20" s="20">
        <v>17</v>
      </c>
      <c r="S20" s="20">
        <v>18</v>
      </c>
      <c r="T20" s="20">
        <v>19</v>
      </c>
      <c r="U20" s="20">
        <v>20</v>
      </c>
      <c r="V20" s="20">
        <v>21</v>
      </c>
      <c r="W20" s="20">
        <v>22</v>
      </c>
      <c r="X20" s="20">
        <v>23</v>
      </c>
      <c r="Y20" s="20">
        <v>24</v>
      </c>
      <c r="Z20" s="20">
        <v>25</v>
      </c>
      <c r="AA20" s="20">
        <v>26</v>
      </c>
      <c r="AB20" s="20">
        <v>27</v>
      </c>
      <c r="AC20" s="20">
        <v>28</v>
      </c>
      <c r="AD20" s="20">
        <v>29</v>
      </c>
      <c r="AE20" s="20">
        <v>30</v>
      </c>
    </row>
    <row r="21" spans="1:31">
      <c r="B21" s="6"/>
      <c r="E21" s="4"/>
      <c r="F21" s="4"/>
      <c r="G21" s="4"/>
    </row>
    <row r="22" spans="1:31">
      <c r="B22" s="49"/>
    </row>
    <row r="23" spans="1:31" ht="38.25">
      <c r="A23" s="15" t="s">
        <v>15</v>
      </c>
      <c r="B23" s="6" t="s">
        <v>42</v>
      </c>
      <c r="C23" s="38"/>
      <c r="D23" s="37"/>
      <c r="E23" s="37"/>
      <c r="F23" s="37"/>
      <c r="G23" s="37"/>
      <c r="H23" s="37"/>
      <c r="I23" s="37"/>
      <c r="J23" s="37"/>
      <c r="K23" s="37"/>
      <c r="L23" s="38"/>
    </row>
    <row r="24" spans="1:31" ht="38.25">
      <c r="A24" s="15" t="s">
        <v>16</v>
      </c>
      <c r="B24" s="6" t="s">
        <v>35</v>
      </c>
      <c r="C24" s="38"/>
      <c r="D24" s="37"/>
      <c r="E24" s="37"/>
      <c r="F24" s="37"/>
      <c r="G24" s="37"/>
      <c r="H24" s="37"/>
      <c r="I24" s="37"/>
      <c r="J24" s="37"/>
      <c r="K24" s="37"/>
      <c r="L24" s="38"/>
    </row>
    <row r="25" spans="1:31" ht="51">
      <c r="A25" s="15" t="s">
        <v>17</v>
      </c>
      <c r="B25" s="49" t="s">
        <v>56</v>
      </c>
      <c r="C25" s="38"/>
      <c r="D25" s="37"/>
      <c r="E25" s="37"/>
      <c r="F25" s="37"/>
      <c r="G25" s="37"/>
      <c r="H25" s="37"/>
      <c r="I25" s="37"/>
      <c r="J25" s="37"/>
      <c r="K25" s="37"/>
      <c r="L25" s="38"/>
    </row>
    <row r="26" spans="1:31">
      <c r="A26" s="15" t="s">
        <v>33</v>
      </c>
      <c r="B26" s="6" t="s">
        <v>28</v>
      </c>
      <c r="C26" s="38"/>
      <c r="D26" s="37"/>
      <c r="E26" s="37"/>
      <c r="F26" s="37"/>
      <c r="G26" s="37"/>
      <c r="H26" s="37"/>
      <c r="I26" s="37"/>
      <c r="J26" s="37"/>
      <c r="K26" s="37"/>
      <c r="L26" s="38"/>
    </row>
    <row r="27" spans="1:31">
      <c r="A27" s="6"/>
      <c r="B27" s="49" t="s">
        <v>43</v>
      </c>
      <c r="E27" s="4"/>
      <c r="F27" s="4"/>
      <c r="G27" s="4"/>
    </row>
    <row r="28" spans="1:31">
      <c r="A28" s="6"/>
      <c r="B28" s="49"/>
      <c r="E28" s="4"/>
      <c r="F28" s="4"/>
      <c r="G28" s="4"/>
    </row>
    <row r="29" spans="1:31">
      <c r="E29" s="4"/>
      <c r="F29" s="4"/>
      <c r="G29" s="4"/>
    </row>
    <row r="30" spans="1:31">
      <c r="E30" s="4"/>
      <c r="F30" s="4"/>
      <c r="G30" s="4"/>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Separado</vt:lpstr>
      <vt:lpstr>Dados</vt:lpstr>
      <vt:lpstr>Separado!Titulos_de_impressao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dc:description>- Versão 3.3.5 - Nova Formatação_x000d_
- Versão 3.3.4 - Modificada a formatação de valores "acima" para melhor visualização_x000d_
- Versão 3.3.3 - Resolvido bug em valores "acima"_x000d_
- Versão 3.3.2 - Incluidas as dotações orçamentárias_x000d_
- Versão 3.3.1 - Incluída a data para homologação</dc:description>
  <cp:lastModifiedBy>user</cp:lastModifiedBy>
  <cp:lastPrinted>2025-11-24T13:10:43Z</cp:lastPrinted>
  <dcterms:created xsi:type="dcterms:W3CDTF">1997-01-10T22:22:50Z</dcterms:created>
  <dcterms:modified xsi:type="dcterms:W3CDTF">2025-11-24T13:10:44Z</dcterms:modified>
</cp:coreProperties>
</file>